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<sst xmlns="http://schemas.openxmlformats.org/spreadsheetml/2006/main" count="267" uniqueCount="194">
  <si>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</si>
  <si>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</si>
  <si>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</si>
  <si>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</si>
  <si>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</si>
  <si>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</si>
  <si>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</si>
  <si>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</si>
  <si>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</si>
  <si>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</si>
  <si>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</si>
  <si>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</si>
  <si>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</si>
  <si>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</si>
  <si>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</si>
  <si>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</si>
  <si>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</si>
  <si>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</si>
  <si>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</si>
  <si>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</si>
  <si>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</si>
  <si>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</si>
  <si>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</si>
  <si>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</si>
  <si>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</si>
  <si>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</si>
  <si>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</si>
  <si>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</si>
  <si>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</si>
  <si>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</si>
  <si>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</si>
  <si>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</si>
  <si>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</si>
  <si>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</si>
  <si>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</si>
  <si>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</si>
  <si>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</si>
  <si>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</si>
  <si>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</si>
  <si>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</si>
  <si>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</si>
  <si>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</si>
  <si>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</si>
  <si>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</si>
  <si>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</si>
  <si>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</si>
  <si>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</si>
  <si>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</si>
  <si>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</si>
  <si>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</si>
  <si>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</si>
  <si>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</si>
  <si>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</si>
  <si>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</si>
  <si>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</si>
  <si>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</si>
  <si>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</si>
  <si>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</si>
  <si>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</si>
  <si>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</si>
  <si>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</si>
  <si>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</si>
  <si>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</si>
  <si>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</si>
  <si>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</si>
  <si>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</si>
  <si>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</si>
  <si>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</si>
  <si>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</si>
  <si>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</si>
  <si>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</si>
  <si>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</si>
  <si>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</si>
  <si>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</si>
  <si>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</si>
  <si>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</si>
  <si>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</si>
  <si>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</si>
  <si>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</si>
  <si>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</si>
  <si>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</si>
  <si>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</si>
  <si>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</si>
  <si>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</si>
  <si>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</si>
  <si>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</si>
  <si>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</si>
  <si>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</si>
  <si>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</si>
  <si>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</si>
  <si>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</si>
  <si>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</si>
  <si>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</si>
  <si>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</si>
  <si>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</si>
  <si>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</si>
  <si>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</si>
  <si>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</si>
  <si>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</si>
  <si>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</si>
  <si>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</si>
  <si>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</si>
  <si>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</si>
  <si>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</si>
  <si>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</si>
  <si>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</si>
  <si>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</si>
  <si>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</si>
  <si>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</si>
  <si>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</si>
  <si>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</si>
  <si>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</si>
  <si>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</si>
  <si>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</si>
  <si>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</si>
  <si>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</si>
  <si>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</si>
  <si>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</si>
  <si>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</si>
  <si>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</si>
  <si>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</si>
  <si>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</si>
  <si>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</si>
  <si>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</si>
  <si>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</si>
  <si>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</si>
  <si>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</si>
  <si>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</si>
  <si>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</si>
  <si>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</si>
  <si>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</si>
  <si>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</si>
  <si>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</si>
  <si>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</si>
  <si>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</si>
  <si>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</si>
  <si>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</si>
  <si>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</si>
  <si>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</si>
  <si>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</si>
  <si>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</si>
  <si>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</si>
  <si>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</si>
  <si>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</si>
  <si>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</si>
  <si>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</si>
  <si>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</si>
  <si>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</si>
  <si>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</si>
  <si>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</si>
  <si>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</si>
  <si>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</si>
  <si>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</si>
  <si>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</si>
  <si>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</si>
  <si>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</si>
  <si>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</si>
  <si>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</si>
  <si>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</si>
  <si>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</si>
  <si>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</si>
  <si>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</si>
  <si>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</si>
  <si>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</si>
  <si>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</si>
  <si>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</si>
  <si>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</si>
  <si>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</si>
  <si>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</si>
  <si>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</si>
  <si>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</si>
  <si>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</si>
  <si>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</si>
  <si>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</si>
  <si>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</si>
  <si>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</si>
  <si>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</si>
  <si>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</si>
  <si>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</si>
  <si>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</si>
  <si>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</si>
  <si>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</si>
  <si>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</si>
  <si>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</si>
  <si>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</si>
  <si>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</si>
  <si>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</si>
  <si>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</si>
  <si>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</si>
  <si>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</si>
  <si>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</si>
  <si>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max 120</t>
  </si>
  <si>
    <t># 6</t>
  </si>
  <si>
    <t>KMI-540-700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</si>
</sst>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3</xdr:col>
      <xdr:colOff>1285875</xdr:colOff>
      <xdr:row>3</xdr:row>
      <xdr:rowOff>38100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H6" sqref="H6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7"/>
      <c r="B1" s="356"/>
      <c r="C1" s="33"/>
      <c r="E1" s="370" t="s">
        <v>184</v>
      </c>
      <c r="F1" s="358" t="s">
        <v>193</v>
      </c>
      <c r="H1" s="369" t="s">
        <v>192</v>
      </c>
      <c r="K1" s="207" t="s">
        <v>188</v>
      </c>
    </row>
    <row r="2" spans="1:6" ht="9" customHeight="1" thickBot="1">
      <c r="A2" s="33"/>
      <c r="B2" s="33"/>
      <c r="C2" s="33"/>
      <c r="F2" s="33"/>
    </row>
    <row r="3" spans="1:24" ht="18" customHeight="1" thickBot="1">
      <c r="A3" s="33"/>
      <c r="B3" s="33"/>
      <c r="C3" s="371" t="s">
        <v>1</v>
      </c>
      <c r="E3" s="382" t="s">
        <v>187</v>
      </c>
      <c r="F3" s="33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1.0343259982891961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117.6</v>
      </c>
      <c r="R4" s="149">
        <f>D40</f>
        <v>14212800</v>
      </c>
      <c r="S4" s="220">
        <v>7</v>
      </c>
      <c r="T4" s="133"/>
      <c r="U4" s="219">
        <v>595</v>
      </c>
      <c r="V4" s="72">
        <f>V21/V26</f>
        <v>0.03432599828919613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120</v>
      </c>
      <c r="R5" s="148">
        <f>K42</f>
        <v>0.03607503507792208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85</v>
      </c>
      <c r="W5" s="91">
        <f>U4/S4</f>
        <v>85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5000</v>
      </c>
      <c r="W7" s="217">
        <v>5000</v>
      </c>
      <c r="X7" s="199">
        <v>1</v>
      </c>
    </row>
    <row r="8" spans="1:24" ht="16.5" thickBot="1">
      <c r="A8" t="s">
        <v>10</v>
      </c>
      <c r="B8" s="4">
        <f>K7*K8</f>
        <v>280</v>
      </c>
      <c r="C8" s="7" t="s">
        <v>1</v>
      </c>
      <c r="I8" s="4"/>
      <c r="J8" s="16" t="s">
        <v>17</v>
      </c>
      <c r="K8" s="167">
        <v>4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7</v>
      </c>
      <c r="C9" s="1"/>
      <c r="D9" t="s">
        <v>9</v>
      </c>
      <c r="E9" s="1">
        <f>B13*F11</f>
        <v>258.72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7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517.44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258.72</v>
      </c>
      <c r="C13" s="1"/>
      <c r="D13" t="s">
        <v>2</v>
      </c>
      <c r="E13" s="1">
        <f>E9*E10</f>
        <v>517.44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14.875</v>
      </c>
      <c r="W14" s="308">
        <f>V14</f>
        <v>14.875</v>
      </c>
      <c r="X14" s="309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11340</v>
      </c>
      <c r="F15">
        <v>0.24</v>
      </c>
      <c r="G15" s="8">
        <f>H15-C23-I15</f>
        <v>125</v>
      </c>
      <c r="H15">
        <v>300</v>
      </c>
      <c r="I15" s="27">
        <v>100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135</v>
      </c>
      <c r="L16" s="169">
        <v>0.1</v>
      </c>
      <c r="M16" s="151">
        <f>K16*L16</f>
        <v>13.5</v>
      </c>
      <c r="N16" s="153">
        <f>M16/M34</f>
        <v>0.22275000615681018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117.6</v>
      </c>
      <c r="C17" s="224">
        <f>E9</f>
        <v>258.72</v>
      </c>
      <c r="D17" t="s">
        <v>28</v>
      </c>
      <c r="E17" s="1">
        <f>B23*K9</f>
        <v>420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191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117.60000000000001</v>
      </c>
      <c r="J19" s="155" t="s">
        <v>59</v>
      </c>
      <c r="K19" s="116">
        <v>0.6</v>
      </c>
      <c r="L19" s="172">
        <f>M48</f>
        <v>0.25</v>
      </c>
      <c r="M19" s="151">
        <f>I19*K19*L19</f>
        <v>17.64</v>
      </c>
      <c r="N19" s="153">
        <f>M19/M34</f>
        <v>0.2910600080448986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2500</v>
      </c>
      <c r="G20">
        <v>2.2</v>
      </c>
      <c r="H20" t="s">
        <v>50</v>
      </c>
      <c r="I20" s="33">
        <f>E9/G20</f>
        <v>117.60000000000001</v>
      </c>
      <c r="J20" s="190" t="s">
        <v>66</v>
      </c>
      <c r="K20" s="117">
        <v>0.4</v>
      </c>
      <c r="L20" s="172">
        <f>M49</f>
        <v>0.15</v>
      </c>
      <c r="M20" s="151">
        <f>I20*K20*L20</f>
        <v>7.056000000000001</v>
      </c>
      <c r="N20" s="153">
        <f>M20/M34</f>
        <v>0.11642400321795945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69.98880179171333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17599.875</v>
      </c>
      <c r="W21" s="200">
        <f>SUM(W5:W20)</f>
        <v>16599.875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41.993281075027994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0.24750000684090018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22.99603344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1060654.2671109817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4307.688000000001</v>
      </c>
      <c r="I24" s="33"/>
      <c r="J24" s="155" t="s">
        <v>137</v>
      </c>
      <c r="K24" s="111">
        <f>C17*C18</f>
        <v>46.5696</v>
      </c>
      <c r="L24" s="175">
        <v>0.002</v>
      </c>
      <c r="M24" s="151">
        <f>L24*K24</f>
        <v>0.0931392</v>
      </c>
      <c r="N24" s="153">
        <f>M24/M34</f>
        <v>0.0015367968424770647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0.5115112889371937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0.07672669334057905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2"/>
      <c r="E26" s="373"/>
      <c r="F26" t="s">
        <v>38</v>
      </c>
      <c r="G26" s="1">
        <f>E11*F11*G11</f>
        <v>19145.280000000002</v>
      </c>
      <c r="I26" s="33">
        <v>1100</v>
      </c>
      <c r="J26" s="155" t="s">
        <v>15</v>
      </c>
      <c r="K26" s="111">
        <f>G34/I26</f>
        <v>731.6919730909092</v>
      </c>
      <c r="L26" s="176">
        <v>0.01</v>
      </c>
      <c r="M26" s="151">
        <f>K26*L26</f>
        <v>7.316919730909092</v>
      </c>
      <c r="N26" s="153">
        <f>M26/M34</f>
        <v>0.12072917889695452</v>
      </c>
      <c r="O26" t="s">
        <v>1</v>
      </c>
      <c r="Q26" s="46" t="s">
        <v>115</v>
      </c>
      <c r="R26" s="194">
        <f>R19*R5</f>
        <v>36.075035077922074</v>
      </c>
      <c r="S26" s="122" t="s">
        <v>156</v>
      </c>
      <c r="T26" s="207"/>
      <c r="U26" s="84" t="s">
        <v>1</v>
      </c>
      <c r="V26" s="77">
        <f>R4*R5</f>
        <v>512727.2585554909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4"/>
      <c r="E27" s="375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1.0343259982891961</v>
      </c>
      <c r="S27" s="201">
        <f>V4</f>
        <v>0.03432599828919613</v>
      </c>
      <c r="T27" s="136"/>
      <c r="U27" s="77">
        <f>R29*U28</f>
        <v>74.62669334057904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6"/>
      <c r="E28" s="377"/>
      <c r="F28" t="s">
        <v>2</v>
      </c>
      <c r="G28" s="1">
        <f>E13*G13*H13*D20</f>
        <v>448211.70240000007</v>
      </c>
      <c r="I28" s="33">
        <v>0.02832</v>
      </c>
      <c r="J28" s="190" t="s">
        <v>147</v>
      </c>
      <c r="K28" s="114">
        <f>K26*I28</f>
        <v>20.72151667793455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0.48848871106280634</v>
      </c>
    </row>
    <row r="29" spans="1:25" ht="18.75" thickBot="1">
      <c r="A29" t="s">
        <v>48</v>
      </c>
      <c r="B29" s="1">
        <v>2340</v>
      </c>
      <c r="D29" s="376"/>
      <c r="E29" s="377"/>
      <c r="I29" s="33">
        <v>91000</v>
      </c>
      <c r="J29" s="155" t="s">
        <v>58</v>
      </c>
      <c r="K29" s="109">
        <f>G34/I29</f>
        <v>8.844628246153848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74.62669334057904</v>
      </c>
      <c r="S29" s="95" t="s">
        <v>94</v>
      </c>
      <c r="T29" s="127"/>
      <c r="U29" s="90">
        <f>R19</f>
        <v>1000</v>
      </c>
      <c r="V29" s="77">
        <f>V26+V21</f>
        <v>530327.1335554909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6"/>
      <c r="E30" s="377"/>
      <c r="F30" t="s">
        <v>0</v>
      </c>
      <c r="G30" s="1">
        <f>E15*F15*G15*D21</f>
        <v>327442.5</v>
      </c>
      <c r="I30" s="33">
        <v>4</v>
      </c>
      <c r="J30" s="190" t="s">
        <v>138</v>
      </c>
      <c r="K30" s="110">
        <f>K29*I30</f>
        <v>35.37851298461539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0.07462669334057905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8"/>
      <c r="E31" s="377"/>
      <c r="I31" s="19">
        <v>0.485</v>
      </c>
      <c r="J31" s="236" t="s">
        <v>155</v>
      </c>
      <c r="K31" s="237">
        <f>K30*I31</f>
        <v>17.158578797538464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2763.6</v>
      </c>
      <c r="C32" s="320" t="s">
        <v>50</v>
      </c>
      <c r="D32" s="378"/>
      <c r="E32" s="379"/>
      <c r="F32" t="s">
        <v>5</v>
      </c>
      <c r="G32" s="1">
        <f>E17*F17*G17</f>
        <v>5754</v>
      </c>
      <c r="I32" s="19">
        <v>7000</v>
      </c>
      <c r="J32" s="239" t="s">
        <v>166</v>
      </c>
      <c r="K32" s="241">
        <f>G34/I32</f>
        <v>114.98016720000001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530327.1335554909</v>
      </c>
      <c r="V32" s="288" t="s">
        <v>113</v>
      </c>
      <c r="W32" s="33"/>
      <c r="X32" s="36"/>
    </row>
    <row r="33" spans="1:24" ht="15.75" thickBot="1">
      <c r="A33" s="321" t="s">
        <v>88</v>
      </c>
      <c r="B33" s="322">
        <f>C17*B40/A36</f>
        <v>3.0399600000000007</v>
      </c>
      <c r="C33" s="207" t="s">
        <v>89</v>
      </c>
      <c r="D33" s="378"/>
      <c r="E33" s="377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3" t="s">
        <v>148</v>
      </c>
      <c r="B34" s="324" t="s">
        <v>149</v>
      </c>
      <c r="C34" s="325" t="s">
        <v>150</v>
      </c>
      <c r="D34" s="376"/>
      <c r="E34" s="377"/>
      <c r="F34" s="9" t="s">
        <v>39</v>
      </c>
      <c r="G34" s="12">
        <f>SUM(G24:G32)</f>
        <v>804861.1704000001</v>
      </c>
      <c r="J34" s="9"/>
      <c r="K34" s="10" t="s">
        <v>21</v>
      </c>
      <c r="L34" s="11"/>
      <c r="M34" s="154">
        <f>SUM(M16:M33)</f>
        <v>60.60605893090909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6">
        <v>70</v>
      </c>
      <c r="B35" s="187">
        <v>1</v>
      </c>
      <c r="C35" s="327">
        <v>162</v>
      </c>
      <c r="D35" s="376"/>
      <c r="E35" s="377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0.03607503507792208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80"/>
      <c r="E36" s="381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0.03855165826265697</v>
      </c>
      <c r="R36" s="32"/>
      <c r="S36" s="30"/>
      <c r="T36" s="31"/>
      <c r="U36" s="281">
        <f>U40-V21</f>
        <v>246648.6113955559</v>
      </c>
      <c r="V36" s="287" t="s">
        <v>128</v>
      </c>
      <c r="W36" s="289" t="s">
        <v>145</v>
      </c>
      <c r="X36" s="36"/>
    </row>
    <row r="37" spans="1:24" ht="16.5" thickBot="1">
      <c r="A37" s="313"/>
      <c r="B37" s="313"/>
      <c r="C37" s="78" t="s">
        <v>189</v>
      </c>
      <c r="D37" s="313"/>
      <c r="E37" s="313"/>
      <c r="F37" s="313"/>
      <c r="Q37" s="32">
        <f>J42</f>
        <v>1680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3"/>
      <c r="B38" s="347"/>
      <c r="C38" s="312"/>
      <c r="D38" s="312"/>
      <c r="E38" s="312"/>
      <c r="F38" s="312"/>
      <c r="G38" s="348"/>
      <c r="H38" s="348"/>
      <c r="I38" s="348"/>
      <c r="J38" s="348"/>
      <c r="K38" s="348"/>
      <c r="L38" s="348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3"/>
      <c r="B39" s="341" t="s">
        <v>71</v>
      </c>
      <c r="C39" s="342" t="s">
        <v>72</v>
      </c>
      <c r="D39" s="333" t="s">
        <v>73</v>
      </c>
      <c r="E39" s="317"/>
      <c r="F39" s="313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0.40748401126285805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3"/>
      <c r="B40" s="334">
        <v>23.5</v>
      </c>
      <c r="C40" s="340">
        <v>360</v>
      </c>
      <c r="D40" s="337">
        <f>J42*B40*C40</f>
        <v>14212800</v>
      </c>
      <c r="E40" s="311"/>
      <c r="F40" s="313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0.0015367968424770647</v>
      </c>
      <c r="Q40" s="92"/>
      <c r="R40" s="212" t="s">
        <v>1</v>
      </c>
      <c r="S40" s="56"/>
      <c r="T40" s="56"/>
      <c r="U40" s="213">
        <f>Q36*Q37*S37*S38*S39</f>
        <v>264248.4863955559</v>
      </c>
      <c r="V40" s="125" t="s">
        <v>1</v>
      </c>
      <c r="W40" s="56"/>
      <c r="X40" s="76"/>
    </row>
    <row r="41" spans="1:22" ht="18.75" thickBot="1">
      <c r="A41" s="313"/>
      <c r="B41" s="273"/>
      <c r="C41" s="335"/>
      <c r="D41" s="336" t="s">
        <v>90</v>
      </c>
      <c r="E41" s="318"/>
      <c r="F41" s="313"/>
      <c r="G41" s="328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0.3434791850537647</v>
      </c>
      <c r="R41" s="367" t="s">
        <v>190</v>
      </c>
      <c r="V41" s="70"/>
    </row>
    <row r="42" spans="1:25" ht="18.75" thickBot="1">
      <c r="A42" s="313"/>
      <c r="B42" s="343">
        <v>23.5</v>
      </c>
      <c r="C42" s="340">
        <v>1</v>
      </c>
      <c r="D42" s="337">
        <f>J42*B42*C42</f>
        <v>39480</v>
      </c>
      <c r="E42" s="311"/>
      <c r="F42" s="313"/>
      <c r="G42" s="329">
        <v>60</v>
      </c>
      <c r="H42" s="330">
        <f>K8</f>
        <v>4</v>
      </c>
      <c r="I42" s="331">
        <f>K9</f>
        <v>7</v>
      </c>
      <c r="J42" s="332">
        <f>G42*H42*I42</f>
        <v>1680</v>
      </c>
      <c r="K42" s="366">
        <f>M34/J42</f>
        <v>0.03607503507792208</v>
      </c>
      <c r="L42" s="49"/>
      <c r="M42" s="162" t="s">
        <v>1</v>
      </c>
      <c r="N42" s="163"/>
      <c r="R42" s="30"/>
      <c r="S42" s="31"/>
      <c r="T42" s="31">
        <f>V43*V45*Y47</f>
        <v>8000000</v>
      </c>
      <c r="U42" s="31"/>
      <c r="V42" s="31"/>
      <c r="W42" s="31"/>
      <c r="X42" s="262"/>
      <c r="Y42" s="263"/>
    </row>
    <row r="43" spans="1:25" ht="18.75" thickBot="1">
      <c r="A43" s="313"/>
      <c r="B43" s="273"/>
      <c r="C43" s="338"/>
      <c r="D43" s="339" t="s">
        <v>185</v>
      </c>
      <c r="E43" s="318"/>
      <c r="F43" s="313"/>
      <c r="G43" s="49"/>
      <c r="H43" s="49"/>
      <c r="I43" s="49"/>
      <c r="J43" s="49"/>
      <c r="K43" s="49"/>
      <c r="L43" s="50"/>
      <c r="M43" s="164" t="s">
        <v>61</v>
      </c>
      <c r="N43" s="165">
        <f>N22</f>
        <v>0.24750000684090018</v>
      </c>
      <c r="R43" s="256" t="s">
        <v>175</v>
      </c>
      <c r="S43" s="31"/>
      <c r="T43" s="31"/>
      <c r="U43" s="298" t="s">
        <v>167</v>
      </c>
      <c r="V43" s="368">
        <f>K8</f>
        <v>4</v>
      </c>
      <c r="W43" s="245"/>
      <c r="X43" s="303" t="s">
        <v>182</v>
      </c>
      <c r="Y43" s="246"/>
    </row>
    <row r="44" spans="1:25" ht="18.75" thickBot="1">
      <c r="A44" s="313"/>
      <c r="B44" s="344">
        <v>8</v>
      </c>
      <c r="C44" s="345">
        <v>5</v>
      </c>
      <c r="D44" s="346">
        <f>J42*B44*C44</f>
        <v>67200</v>
      </c>
      <c r="E44" s="311"/>
      <c r="F44" s="313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14000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3"/>
      <c r="B45" s="349"/>
      <c r="C45" s="314"/>
      <c r="D45" s="311"/>
      <c r="E45" s="318"/>
      <c r="F45" s="313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0.07672669334057905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3"/>
      <c r="B46" s="349" t="s">
        <v>186</v>
      </c>
      <c r="C46" s="314"/>
      <c r="D46" s="311"/>
      <c r="E46" s="311"/>
      <c r="F46" s="313"/>
      <c r="G46" s="33"/>
      <c r="H46" s="33"/>
      <c r="I46" s="33"/>
      <c r="J46" s="33"/>
      <c r="K46" s="359" t="s">
        <v>69</v>
      </c>
      <c r="L46" s="360">
        <v>0</v>
      </c>
      <c r="M46" s="361">
        <f>L46/K44</f>
        <v>0</v>
      </c>
      <c r="N46" s="350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3"/>
      <c r="B47" s="310"/>
      <c r="C47" s="313"/>
      <c r="D47" s="311"/>
      <c r="E47" s="318"/>
      <c r="F47" s="313"/>
      <c r="G47" s="33"/>
      <c r="H47" s="33"/>
      <c r="I47" s="33"/>
      <c r="J47" s="33"/>
      <c r="K47" s="362" t="s">
        <v>81</v>
      </c>
      <c r="L47" s="225">
        <v>0</v>
      </c>
      <c r="M47" s="363">
        <f>L47/K44</f>
        <v>0</v>
      </c>
      <c r="N47" s="350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3"/>
      <c r="B48" s="351"/>
      <c r="C48" s="313"/>
      <c r="D48" s="311"/>
      <c r="E48" s="319"/>
      <c r="F48" s="313"/>
      <c r="G48" s="33"/>
      <c r="H48" s="33"/>
      <c r="I48" s="33"/>
      <c r="J48" s="207" t="s">
        <v>85</v>
      </c>
      <c r="K48" s="362" t="s">
        <v>82</v>
      </c>
      <c r="L48" s="226">
        <v>250</v>
      </c>
      <c r="M48" s="363">
        <f>L48/L44</f>
        <v>0.25</v>
      </c>
      <c r="N48" s="350" t="s">
        <v>122</v>
      </c>
      <c r="R48" s="271">
        <f>R45*R19</f>
        <v>76.72669334057905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3"/>
      <c r="B49" s="352"/>
      <c r="C49" s="315"/>
      <c r="D49" s="316"/>
      <c r="E49" s="316"/>
      <c r="F49" s="315"/>
      <c r="G49" s="56"/>
      <c r="H49" s="56"/>
      <c r="I49" s="56"/>
      <c r="J49" s="353" t="s">
        <v>84</v>
      </c>
      <c r="K49" s="364" t="s">
        <v>83</v>
      </c>
      <c r="L49" s="354">
        <v>150</v>
      </c>
      <c r="M49" s="365">
        <f>L49/L44</f>
        <v>0.15</v>
      </c>
      <c r="N49" s="355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2011-10-21T21:14:20Z</cp:lastPrinted>
  <dcterms:created xsi:type="dcterms:W3CDTF">2007-12-12T12:31:49Z</dcterms:created>
  <dcterms:modified xsi:type="dcterms:W3CDTF">2014-02-02T23:48:26Z</dcterms:modified>
  <cp:category/>
  <cp:version/>
  <cp:contentType/>
  <cp:contentStatus/>
</cp:coreProperties>
</file>